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uccessfulportfolios-my.sharepoint.com/personal/parker_successfulportfolios_onmicrosoft_com/Documents/"/>
    </mc:Choice>
  </mc:AlternateContent>
  <xr:revisionPtr revIDLastSave="0" documentId="8_{72A338D0-76E4-4C10-A931-BDD7A10FABF4}" xr6:coauthVersionLast="47" xr6:coauthVersionMax="47" xr10:uidLastSave="{00000000-0000-0000-0000-000000000000}"/>
  <bookViews>
    <workbookView xWindow="42060" yWindow="2890" windowWidth="25980" windowHeight="18180" xr2:uid="{00000000-000D-0000-FFFF-FFFF00000000}"/>
  </bookViews>
  <sheets>
    <sheet name="ROR" sheetId="2" r:id="rId1"/>
    <sheet name="TWR MW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C5" i="2"/>
  <c r="I13" i="3"/>
  <c r="F13" i="3"/>
  <c r="I11" i="3"/>
  <c r="E9" i="3"/>
  <c r="F9" i="3" s="1"/>
  <c r="E8" i="3"/>
  <c r="F8" i="3" s="1"/>
  <c r="E7" i="3"/>
  <c r="F7" i="3" s="1"/>
  <c r="E6" i="3"/>
  <c r="F6" i="3" s="1"/>
  <c r="F5" i="3"/>
  <c r="F11" i="3" l="1"/>
  <c r="F33" i="2"/>
  <c r="E28" i="2"/>
  <c r="E27" i="2"/>
  <c r="E26" i="2"/>
  <c r="F26" i="2" s="1"/>
  <c r="C15" i="2"/>
  <c r="C20" i="2"/>
  <c r="C10" i="2"/>
  <c r="I33" i="2" l="1"/>
  <c r="I31" i="2"/>
  <c r="E29" i="2"/>
  <c r="F29" i="2" s="1"/>
  <c r="F28" i="2"/>
  <c r="F27" i="2"/>
  <c r="F25" i="2"/>
  <c r="F31" i="2" s="1"/>
</calcChain>
</file>

<file path=xl/sharedStrings.xml><?xml version="1.0" encoding="utf-8"?>
<sst xmlns="http://schemas.openxmlformats.org/spreadsheetml/2006/main" count="67" uniqueCount="34">
  <si>
    <t>Ending Value</t>
  </si>
  <si>
    <t>Date</t>
  </si>
  <si>
    <t>Return</t>
  </si>
  <si>
    <t>Beginning Value</t>
  </si>
  <si>
    <t>Interim Value</t>
  </si>
  <si>
    <t>Deposit (Withdrawal)</t>
  </si>
  <si>
    <t>Beginning Asset Value</t>
  </si>
  <si>
    <t>Time Weighted Return</t>
  </si>
  <si>
    <t>Return Factor</t>
  </si>
  <si>
    <t>Rate of Return</t>
  </si>
  <si>
    <t>How to Calculate Number of Days Between Dates</t>
  </si>
  <si>
    <t>Beginning Date</t>
  </si>
  <si>
    <t>Ending Date</t>
  </si>
  <si>
    <t>Days Between Dates</t>
  </si>
  <si>
    <t>Dollar Gain</t>
  </si>
  <si>
    <t xml:space="preserve"> $ Value </t>
  </si>
  <si>
    <t>Type</t>
  </si>
  <si>
    <t>(Deposit) Withdrawal</t>
  </si>
  <si>
    <t xml:space="preserve"> $ Flow</t>
  </si>
  <si>
    <t>MWR / IRR</t>
  </si>
  <si>
    <t>How to Calculate Annualized Rate of Return (CAGR)</t>
  </si>
  <si>
    <t xml:space="preserve">Days Held </t>
  </si>
  <si>
    <t xml:space="preserve">Anualized Rate of Return </t>
  </si>
  <si>
    <t xml:space="preserve">Rate of Return </t>
  </si>
  <si>
    <t>Annualized Return</t>
  </si>
  <si>
    <t>Days Held</t>
  </si>
  <si>
    <t>Begining Value</t>
  </si>
  <si>
    <t>Rate of Return (Total Return)</t>
  </si>
  <si>
    <t>How to Calculate Total Rate of Return from Annualized Return</t>
  </si>
  <si>
    <t>How to Calculate the Rate of Return on a Portfolio</t>
  </si>
  <si>
    <t>How to Calculate Time Weighted Return on a Portfolio</t>
  </si>
  <si>
    <t>How to Calculate Money Weighted Return on a Portfolio</t>
  </si>
  <si>
    <t>Download worksheet free at SuccessfulPortfolios.com/ROR</t>
  </si>
  <si>
    <t>How To Calculate Future Value of a Portfolio Compounding at 6% for 3-years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</si>
</sst>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10" fontId="0" fillId="2" borderId="0" xfId="2" applyNumberFormat="1" applyFont="1" applyFill="1"/>
    <xf numFmtId="44" fontId="0" fillId="0" borderId="0" xfId="3" applyFont="1"/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2" xfId="0" applyNumberFormat="1" applyFill="1" applyBorder="1"/>
    <xf numFmtId="10" fontId="0" fillId="2" borderId="2" xfId="0" applyNumberFormat="1" applyFill="1" applyBorder="1"/>
    <xf numFmtId="164" fontId="0" fillId="0" borderId="0" xfId="1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10" fontId="0" fillId="2" borderId="2" xfId="2" applyNumberFormat="1" applyFont="1" applyFill="1" applyBorder="1"/>
    <xf numFmtId="164" fontId="3" fillId="2" borderId="2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2" borderId="0" xfId="1" applyNumberFormat="1" applyFont="1" applyFill="1"/>
    <xf numFmtId="0" fontId="6" fillId="0" borderId="0" xfId="4" applyFont="1"/>
    <xf numFmtId="0" fontId="7" fillId="0" borderId="0" xfId="0" applyFont="1"/>
    <xf numFmtId="0" fontId="2" fillId="0" borderId="3" xfId="0" applyFont="1" applyBorder="1"/>
    <xf numFmtId="43" fontId="0" fillId="2" borderId="0" xfId="1" applyFont="1" applyFill="1"/>
    <xf numFmtId="0" fontId="0" fillId="0" borderId="0" xfId="0" applyAlignment="1">
      <alignment wrapText="1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405766</xdr:colOff>
      <xdr:row>3</xdr:row>
      <xdr:rowOff>110490</xdr:rowOff>
    </xdr:from>
    <xdr:to>
      <xdr:col>9</xdr:col>
      <xdr:colOff>1280160</xdr:colOff>
      <xdr:row>8</xdr:row>
      <xdr:rowOff>140114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2233E-9BFF-4C15-8D48-E704827AA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0186" y="681990"/>
          <a:ext cx="3602354" cy="997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1</xdr:row>
      <xdr:rowOff>9524</xdr:rowOff>
    </xdr:from>
    <xdr:to>
      <xdr:col>4</xdr:col>
      <xdr:colOff>68331</xdr:colOff>
      <xdr:row>1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5A5858-972A-43B5-B9A1-6C9B0EA9A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49" y="200024"/>
          <a:ext cx="2821057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workbookViewId="0">
      <selection activeCell="C38" sqref="C38"/>
    </sheetView>
  </sheetViews>
  <sheetFormatPr defaultRowHeight="14.5" x14ac:dyDescent="0.35"/>
  <cols>
    <col min="1" max="1" width="4.81640625" customWidth="1"/>
    <col min="2" max="2" width="31.81640625" bestFit="1" customWidth="1"/>
    <col min="3" max="3" width="14.26953125" customWidth="1"/>
    <col min="4" max="4" width="13" customWidth="1"/>
    <col min="7" max="7" width="6" customWidth="1"/>
    <col min="8" max="8" width="14.1796875" customWidth="1"/>
    <col min="9" max="9" width="11.54296875" customWidth="1"/>
    <col min="10" max="10" width="28" customWidth="1"/>
  </cols>
  <sheetData>
    <row r="1" spans="2:12" ht="11.25" customHeight="1" x14ac:dyDescent="0.35"/>
    <row r="2" spans="2:12" ht="15.5" x14ac:dyDescent="0.35">
      <c r="B2" s="4" t="s">
        <v>29</v>
      </c>
      <c r="C2" s="4"/>
      <c r="D2" s="4"/>
      <c r="F2" s="11"/>
      <c r="G2" s="11"/>
      <c r="H2" s="23"/>
      <c r="I2" s="11"/>
      <c r="J2" s="11"/>
      <c r="K2" s="11"/>
      <c r="L2" s="10"/>
    </row>
    <row r="3" spans="2:12" ht="18" customHeight="1" x14ac:dyDescent="0.35">
      <c r="B3" t="s">
        <v>26</v>
      </c>
      <c r="C3" s="6">
        <v>10000</v>
      </c>
      <c r="F3" s="10"/>
      <c r="G3" s="10"/>
      <c r="H3" s="10"/>
      <c r="I3" s="10"/>
      <c r="J3" s="10"/>
      <c r="K3" s="10"/>
      <c r="L3" s="10"/>
    </row>
    <row r="4" spans="2:12" ht="15.75" customHeight="1" x14ac:dyDescent="0.35">
      <c r="B4" t="s">
        <v>0</v>
      </c>
      <c r="C4" s="6">
        <v>12225</v>
      </c>
      <c r="F4" s="10"/>
      <c r="G4" s="20"/>
      <c r="H4" s="21"/>
      <c r="I4" s="21"/>
      <c r="J4" s="10"/>
      <c r="K4" s="10"/>
      <c r="L4" s="10"/>
    </row>
    <row r="5" spans="2:12" ht="15.75" customHeight="1" x14ac:dyDescent="0.35">
      <c r="B5" t="s">
        <v>23</v>
      </c>
      <c r="C5" s="5">
        <f>(C4/C3)-1</f>
        <v>0.22249999999999992</v>
      </c>
      <c r="F5" s="10"/>
      <c r="G5" s="21"/>
      <c r="H5" s="21"/>
      <c r="I5" s="21"/>
      <c r="J5" s="10"/>
      <c r="K5" s="10"/>
      <c r="L5" s="10"/>
    </row>
    <row r="7" spans="2:12" x14ac:dyDescent="0.35">
      <c r="B7" s="4" t="s">
        <v>20</v>
      </c>
      <c r="C7" s="4"/>
      <c r="D7" s="4"/>
    </row>
    <row r="8" spans="2:12" x14ac:dyDescent="0.35">
      <c r="B8" t="s">
        <v>9</v>
      </c>
      <c r="C8" s="1">
        <v>0.2225</v>
      </c>
      <c r="D8" s="1"/>
    </row>
    <row r="9" spans="2:12" x14ac:dyDescent="0.35">
      <c r="B9" t="s">
        <v>21</v>
      </c>
      <c r="C9">
        <v>1095</v>
      </c>
    </row>
    <row r="10" spans="2:12" x14ac:dyDescent="0.35">
      <c r="B10" t="s">
        <v>22</v>
      </c>
      <c r="C10" s="5">
        <f>(1+C8)^(365/C9)-1</f>
        <v>6.9259102204811906E-2</v>
      </c>
      <c r="G10" s="10"/>
    </row>
    <row r="11" spans="2:12" x14ac:dyDescent="0.35">
      <c r="F11" s="10"/>
      <c r="G11" s="25" t="s">
        <v>32</v>
      </c>
    </row>
    <row r="12" spans="2:12" ht="15.5" x14ac:dyDescent="0.35">
      <c r="B12" s="4" t="s">
        <v>28</v>
      </c>
      <c r="C12" s="3"/>
      <c r="D12" s="3"/>
      <c r="H12" s="24"/>
      <c r="I12" s="24"/>
      <c r="J12" s="24"/>
    </row>
    <row r="13" spans="2:12" x14ac:dyDescent="0.35">
      <c r="B13" t="s">
        <v>24</v>
      </c>
      <c r="C13" s="1">
        <v>0.2225</v>
      </c>
    </row>
    <row r="14" spans="2:12" x14ac:dyDescent="0.35">
      <c r="B14" t="s">
        <v>25</v>
      </c>
      <c r="C14">
        <v>730</v>
      </c>
    </row>
    <row r="15" spans="2:12" x14ac:dyDescent="0.35">
      <c r="B15" t="s">
        <v>27</v>
      </c>
      <c r="C15" s="5">
        <f>(1+C13)^(C14/365)-1</f>
        <v>0.4945062499999997</v>
      </c>
      <c r="H15" s="10"/>
    </row>
    <row r="16" spans="2:12" x14ac:dyDescent="0.35">
      <c r="J16" s="10"/>
    </row>
    <row r="17" spans="2:10" x14ac:dyDescent="0.35">
      <c r="B17" s="4" t="s">
        <v>10</v>
      </c>
      <c r="C17" s="4"/>
      <c r="D17" s="4"/>
    </row>
    <row r="18" spans="2:10" x14ac:dyDescent="0.35">
      <c r="B18" t="s">
        <v>11</v>
      </c>
      <c r="C18" s="12">
        <v>42736</v>
      </c>
    </row>
    <row r="19" spans="2:10" x14ac:dyDescent="0.35">
      <c r="B19" t="s">
        <v>12</v>
      </c>
      <c r="C19" s="12">
        <v>42840</v>
      </c>
    </row>
    <row r="20" spans="2:10" x14ac:dyDescent="0.35">
      <c r="B20" t="s">
        <v>13</v>
      </c>
      <c r="C20" s="13">
        <f>C19-C18</f>
        <v>104</v>
      </c>
    </row>
    <row r="23" spans="2:10" x14ac:dyDescent="0.35">
      <c r="B23" s="4" t="s">
        <v>30</v>
      </c>
      <c r="C23" s="4"/>
      <c r="D23" s="4"/>
      <c r="E23" s="4"/>
      <c r="F23" s="4"/>
      <c r="H23" s="4" t="s">
        <v>31</v>
      </c>
      <c r="I23" s="4"/>
      <c r="J23" s="4"/>
    </row>
    <row r="24" spans="2:10" ht="29" x14ac:dyDescent="0.35">
      <c r="C24" s="2" t="s">
        <v>15</v>
      </c>
      <c r="D24" s="8" t="s">
        <v>5</v>
      </c>
      <c r="E24" s="8" t="s">
        <v>2</v>
      </c>
      <c r="F24" s="8" t="s">
        <v>8</v>
      </c>
      <c r="H24" s="17" t="s">
        <v>1</v>
      </c>
      <c r="I24" s="17" t="s">
        <v>18</v>
      </c>
      <c r="J24" s="17" t="s">
        <v>16</v>
      </c>
    </row>
    <row r="25" spans="2:10" x14ac:dyDescent="0.35">
      <c r="B25" t="s">
        <v>6</v>
      </c>
      <c r="C25" s="7">
        <v>10000</v>
      </c>
      <c r="D25" s="16">
        <v>0</v>
      </c>
      <c r="E25" s="5">
        <v>0</v>
      </c>
      <c r="F25" s="22">
        <f>ABS(1+E25)</f>
        <v>1</v>
      </c>
      <c r="H25" s="12">
        <v>42370</v>
      </c>
      <c r="I25" s="7">
        <v>-10000</v>
      </c>
      <c r="J25" s="2" t="s">
        <v>3</v>
      </c>
    </row>
    <row r="26" spans="2:10" x14ac:dyDescent="0.35">
      <c r="B26" t="s">
        <v>4</v>
      </c>
      <c r="C26" s="7">
        <v>14000</v>
      </c>
      <c r="D26" s="16">
        <v>0</v>
      </c>
      <c r="E26" s="5">
        <f>C26/C25-1</f>
        <v>0.39999999999999991</v>
      </c>
      <c r="F26" s="22">
        <f>ABS(1+E26)</f>
        <v>1.4</v>
      </c>
      <c r="H26" s="12">
        <v>42460</v>
      </c>
      <c r="I26" s="7">
        <v>0</v>
      </c>
      <c r="J26" s="2" t="s">
        <v>17</v>
      </c>
    </row>
    <row r="27" spans="2:10" x14ac:dyDescent="0.35">
      <c r="B27" t="s">
        <v>4</v>
      </c>
      <c r="C27" s="7">
        <v>165000</v>
      </c>
      <c r="D27" s="16">
        <v>151000</v>
      </c>
      <c r="E27" s="5">
        <f>(C27-D27)/C26-1</f>
        <v>0</v>
      </c>
      <c r="F27" s="22">
        <f t="shared" ref="F27:F29" si="0">ABS(1+E27)</f>
        <v>1</v>
      </c>
      <c r="H27" s="12">
        <v>42551</v>
      </c>
      <c r="I27" s="7">
        <v>-151000</v>
      </c>
      <c r="J27" s="2" t="s">
        <v>17</v>
      </c>
    </row>
    <row r="28" spans="2:10" x14ac:dyDescent="0.35">
      <c r="B28" t="s">
        <v>4</v>
      </c>
      <c r="C28" s="7">
        <v>152000</v>
      </c>
      <c r="D28" s="16">
        <v>-1000</v>
      </c>
      <c r="E28" s="5">
        <f>(C28-D28)/C27-1</f>
        <v>-7.2727272727272751E-2</v>
      </c>
      <c r="F28" s="22">
        <f t="shared" si="0"/>
        <v>0.92727272727272725</v>
      </c>
      <c r="H28" s="12">
        <v>42643</v>
      </c>
      <c r="I28" s="7">
        <v>1000</v>
      </c>
      <c r="J28" s="2" t="s">
        <v>17</v>
      </c>
    </row>
    <row r="29" spans="2:10" x14ac:dyDescent="0.35">
      <c r="B29" t="s">
        <v>0</v>
      </c>
      <c r="C29" s="7">
        <v>158000</v>
      </c>
      <c r="D29" s="16">
        <v>0</v>
      </c>
      <c r="E29" s="5">
        <f>(C29-D29)/C28-1</f>
        <v>3.9473684210526327E-2</v>
      </c>
      <c r="F29" s="22">
        <f t="shared" si="0"/>
        <v>1.0394736842105263</v>
      </c>
      <c r="H29" s="12">
        <v>42735</v>
      </c>
      <c r="I29" s="7">
        <v>158000</v>
      </c>
      <c r="J29" s="2" t="s">
        <v>0</v>
      </c>
    </row>
    <row r="31" spans="2:10" ht="15" thickBot="1" x14ac:dyDescent="0.4">
      <c r="B31" s="9"/>
      <c r="C31" s="9"/>
      <c r="D31" s="9" t="s">
        <v>7</v>
      </c>
      <c r="E31" s="9"/>
      <c r="F31" s="15">
        <f>PRODUCT(F25:F29)-1</f>
        <v>0.34942583732057408</v>
      </c>
      <c r="H31" s="9" t="s">
        <v>19</v>
      </c>
      <c r="I31" s="18">
        <f>XIRR(I25:I29,H25:H29)</f>
        <v>-2.3172619938850402E-2</v>
      </c>
    </row>
    <row r="32" spans="2:10" ht="15" thickTop="1" x14ac:dyDescent="0.35"/>
    <row r="33" spans="2:9" ht="15" thickBot="1" x14ac:dyDescent="0.4">
      <c r="D33" s="9" t="s">
        <v>14</v>
      </c>
      <c r="E33" s="9"/>
      <c r="F33" s="14">
        <f>(C29-C25)-SUM(D25:D29)</f>
        <v>-2000</v>
      </c>
      <c r="H33" s="9" t="s">
        <v>14</v>
      </c>
      <c r="I33" s="19">
        <f>SUM(I25:I29)</f>
        <v>-2000</v>
      </c>
    </row>
    <row r="34" spans="2:9" ht="15" thickTop="1" x14ac:dyDescent="0.35"/>
    <row r="36" spans="2:9" x14ac:dyDescent="0.35">
      <c r="B36" s="4" t="s">
        <v>33</v>
      </c>
      <c r="C36" s="4"/>
      <c r="D36" s="4"/>
      <c r="E36" s="3"/>
    </row>
    <row r="37" spans="2:9" x14ac:dyDescent="0.35">
      <c r="B37" t="s">
        <v>26</v>
      </c>
      <c r="C37" s="6">
        <v>10000</v>
      </c>
    </row>
    <row r="38" spans="2:9" x14ac:dyDescent="0.35">
      <c r="B38" t="s">
        <v>0</v>
      </c>
      <c r="C38" s="26">
        <f>C37*(1+C39)^3</f>
        <v>11910.160000000003</v>
      </c>
    </row>
    <row r="39" spans="2:9" x14ac:dyDescent="0.35">
      <c r="B39" t="s">
        <v>23</v>
      </c>
      <c r="C39" s="1">
        <v>0.06</v>
      </c>
    </row>
  </sheetData>
  <printOptions headings="1" gridLines="1"/>
  <pageMargins left="0.7" right="0.7" top="0.75" bottom="0.75" header="0.3" footer="0.3"/>
  <pageSetup scale="7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E26" sqref="E26"/>
    </sheetView>
  </sheetViews>
  <sheetFormatPr defaultRowHeight="14.5" x14ac:dyDescent="0.35"/>
  <cols>
    <col min="1" max="1" width="3.81640625" customWidth="1"/>
    <col min="2" max="2" width="27.81640625" customWidth="1"/>
    <col min="6" max="6" width="16.26953125" customWidth="1"/>
    <col min="7" max="7" width="5.7265625" customWidth="1"/>
    <col min="8" max="8" width="16.1796875" customWidth="1"/>
    <col min="9" max="9" width="9.7265625" bestFit="1" customWidth="1"/>
    <col min="10" max="10" width="35.81640625" customWidth="1"/>
  </cols>
  <sheetData>
    <row r="1" spans="1:10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74.2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5">
      <c r="B3" s="4" t="s">
        <v>30</v>
      </c>
      <c r="C3" s="4"/>
      <c r="D3" s="4"/>
      <c r="E3" s="4"/>
      <c r="F3" s="4"/>
      <c r="H3" s="4" t="s">
        <v>31</v>
      </c>
      <c r="I3" s="4"/>
      <c r="J3" s="4"/>
    </row>
    <row r="4" spans="1:10" ht="43.5" x14ac:dyDescent="0.35">
      <c r="C4" s="2" t="s">
        <v>15</v>
      </c>
      <c r="D4" s="8" t="s">
        <v>5</v>
      </c>
      <c r="E4" s="8" t="s">
        <v>2</v>
      </c>
      <c r="F4" s="8" t="s">
        <v>8</v>
      </c>
      <c r="H4" s="17" t="s">
        <v>1</v>
      </c>
      <c r="I4" s="17" t="s">
        <v>18</v>
      </c>
      <c r="J4" s="17" t="s">
        <v>16</v>
      </c>
    </row>
    <row r="5" spans="1:10" x14ac:dyDescent="0.35">
      <c r="B5" t="s">
        <v>6</v>
      </c>
      <c r="C5" s="7">
        <v>10000</v>
      </c>
      <c r="D5" s="16">
        <v>0</v>
      </c>
      <c r="E5" s="5">
        <v>0</v>
      </c>
      <c r="F5" s="22">
        <f>ABS(1+E5)</f>
        <v>1</v>
      </c>
      <c r="H5" s="12">
        <v>42370</v>
      </c>
      <c r="I5" s="7">
        <v>-10000</v>
      </c>
      <c r="J5" s="2" t="s">
        <v>3</v>
      </c>
    </row>
    <row r="6" spans="1:10" x14ac:dyDescent="0.35">
      <c r="B6" t="s">
        <v>4</v>
      </c>
      <c r="C6" s="7">
        <v>14000</v>
      </c>
      <c r="D6" s="16">
        <v>0</v>
      </c>
      <c r="E6" s="5">
        <f>C6/C5-1</f>
        <v>0.39999999999999991</v>
      </c>
      <c r="F6" s="22">
        <f>ABS(1+E6)</f>
        <v>1.4</v>
      </c>
      <c r="H6" s="12">
        <v>42460</v>
      </c>
      <c r="I6" s="7">
        <v>0</v>
      </c>
      <c r="J6" s="2" t="s">
        <v>17</v>
      </c>
    </row>
    <row r="7" spans="1:10" x14ac:dyDescent="0.35">
      <c r="B7" t="s">
        <v>4</v>
      </c>
      <c r="C7" s="7">
        <v>165000</v>
      </c>
      <c r="D7" s="16">
        <v>151000</v>
      </c>
      <c r="E7" s="5">
        <f>(C7-D7)/C6-1</f>
        <v>0</v>
      </c>
      <c r="F7" s="22">
        <f t="shared" ref="F7:F9" si="0">ABS(1+E7)</f>
        <v>1</v>
      </c>
      <c r="H7" s="12">
        <v>42551</v>
      </c>
      <c r="I7" s="7">
        <v>-151000</v>
      </c>
      <c r="J7" s="2" t="s">
        <v>17</v>
      </c>
    </row>
    <row r="8" spans="1:10" x14ac:dyDescent="0.35">
      <c r="B8" t="s">
        <v>4</v>
      </c>
      <c r="C8" s="7">
        <v>152000</v>
      </c>
      <c r="D8" s="16">
        <v>-1000</v>
      </c>
      <c r="E8" s="5">
        <f>(C8-D8)/C7-1</f>
        <v>-7.2727272727272751E-2</v>
      </c>
      <c r="F8" s="22">
        <f t="shared" si="0"/>
        <v>0.92727272727272725</v>
      </c>
      <c r="H8" s="12">
        <v>42643</v>
      </c>
      <c r="I8" s="7">
        <v>1000</v>
      </c>
      <c r="J8" s="2" t="s">
        <v>17</v>
      </c>
    </row>
    <row r="9" spans="1:10" x14ac:dyDescent="0.35">
      <c r="B9" t="s">
        <v>0</v>
      </c>
      <c r="C9" s="7">
        <v>158000</v>
      </c>
      <c r="D9" s="16">
        <v>0</v>
      </c>
      <c r="E9" s="5">
        <f>(C9-D9)/C8-1</f>
        <v>3.9473684210526327E-2</v>
      </c>
      <c r="F9" s="22">
        <f t="shared" si="0"/>
        <v>1.0394736842105263</v>
      </c>
      <c r="H9" s="12">
        <v>42735</v>
      </c>
      <c r="I9" s="7">
        <v>158000</v>
      </c>
      <c r="J9" s="2" t="s">
        <v>0</v>
      </c>
    </row>
    <row r="11" spans="1:10" ht="15" thickBot="1" x14ac:dyDescent="0.4">
      <c r="B11" s="9"/>
      <c r="C11" s="9"/>
      <c r="D11" s="9" t="s">
        <v>7</v>
      </c>
      <c r="E11" s="9"/>
      <c r="F11" s="15">
        <f>PRODUCT(F5:F9)-1</f>
        <v>0.34942583732057408</v>
      </c>
      <c r="H11" s="9" t="s">
        <v>19</v>
      </c>
      <c r="I11" s="18">
        <f>XIRR(I5:I9,H5:H9)</f>
        <v>-2.3172619938850402E-2</v>
      </c>
    </row>
    <row r="12" spans="1:10" ht="15" thickTop="1" x14ac:dyDescent="0.35"/>
    <row r="13" spans="1:10" ht="15" thickBot="1" x14ac:dyDescent="0.4">
      <c r="D13" s="9" t="s">
        <v>14</v>
      </c>
      <c r="E13" s="9"/>
      <c r="F13" s="14">
        <f>(C9-C5)-SUM(D5:D9)</f>
        <v>-2000</v>
      </c>
      <c r="H13" s="9" t="s">
        <v>14</v>
      </c>
      <c r="I13" s="19">
        <f>SUM(I5:I9)</f>
        <v>-2000</v>
      </c>
    </row>
    <row r="14" spans="1:10" ht="15" thickTop="1" x14ac:dyDescent="0.35"/>
  </sheetData>
  <mergeCells count="1">
    <mergeCell ref="A1:J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ROR</vt:lpstr>
      <vt:lpstr>TWR MWR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Parker Evans, CFA, CFP, CMT</dc:creator>
  <cp:lastModifiedBy>Parker Evans</cp:lastModifiedBy>
  <cp:lastPrinted>2017-04-17T18:58:10Z</cp:lastPrinted>
  <dcterms:created xsi:type="dcterms:W3CDTF">2017-04-13T11:30:38Z</dcterms:created>
  <dcterms:modified xsi:type="dcterms:W3CDTF">2022-03-08T14:17:41Z</dcterms:modified>
</cp:coreProperties>
</file>